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rketing\Desktop\MKT\"/>
    </mc:Choice>
  </mc:AlternateContent>
  <xr:revisionPtr revIDLastSave="0" documentId="8_{681626B4-30F2-43C0-89A8-F20A41BD67C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ALCULADORA LC TÕRICA POSTERIOR" sheetId="5" r:id="rId1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4" i="5" l="1"/>
  <c r="O13" i="5"/>
  <c r="O12" i="5"/>
  <c r="O11" i="5"/>
  <c r="O10" i="5"/>
  <c r="O9" i="5"/>
  <c r="O8" i="5"/>
  <c r="N14" i="5"/>
  <c r="N13" i="5"/>
  <c r="N12" i="5"/>
  <c r="N11" i="5"/>
  <c r="N10" i="5"/>
  <c r="N9" i="5"/>
  <c r="N8" i="5"/>
  <c r="G6" i="5" l="1"/>
  <c r="J14" i="5"/>
  <c r="I14" i="5"/>
  <c r="J13" i="5"/>
  <c r="I13" i="5"/>
  <c r="J12" i="5"/>
  <c r="I12" i="5"/>
  <c r="J11" i="5"/>
  <c r="I11" i="5"/>
  <c r="J10" i="5"/>
  <c r="I10" i="5"/>
  <c r="J9" i="5"/>
  <c r="I9" i="5"/>
  <c r="J8" i="5"/>
  <c r="I8" i="5"/>
  <c r="K5" i="5"/>
  <c r="K4" i="5"/>
  <c r="M13" i="5" l="1"/>
  <c r="M11" i="5"/>
  <c r="M9" i="5"/>
  <c r="L14" i="5"/>
  <c r="L12" i="5"/>
  <c r="L10" i="5"/>
  <c r="L8" i="5"/>
  <c r="M14" i="5"/>
  <c r="M12" i="5"/>
  <c r="M10" i="5"/>
  <c r="M8" i="5"/>
  <c r="L13" i="5"/>
  <c r="L11" i="5"/>
  <c r="L9" i="5"/>
  <c r="K10" i="5"/>
  <c r="K14" i="5"/>
  <c r="K9" i="5"/>
  <c r="K11" i="5"/>
  <c r="K13" i="5"/>
  <c r="K8" i="5"/>
  <c r="K12" i="5"/>
</calcChain>
</file>

<file path=xl/sharedStrings.xml><?xml version="1.0" encoding="utf-8"?>
<sst xmlns="http://schemas.openxmlformats.org/spreadsheetml/2006/main" count="47" uniqueCount="44">
  <si>
    <t>Boston XO</t>
  </si>
  <si>
    <t>PMMA</t>
  </si>
  <si>
    <t>Material</t>
  </si>
  <si>
    <t>CB Flat</t>
  </si>
  <si>
    <t>CB Steep</t>
  </si>
  <si>
    <t>Optimum Extra</t>
  </si>
  <si>
    <t>Híbrida (dk 56)</t>
  </si>
  <si>
    <t>Acrilato de Fluoesilicone dk90</t>
  </si>
  <si>
    <t>Acrilato de Fluoesilicone dk60</t>
  </si>
  <si>
    <t>Acrilato de Fluoesilicone dk30</t>
  </si>
  <si>
    <t>n</t>
  </si>
  <si>
    <t>PCI                     LC TESTE</t>
  </si>
  <si>
    <t>PCI                           LC MODIFICADA</t>
  </si>
  <si>
    <t>LC TESTE</t>
  </si>
  <si>
    <t>LC MODIFICADA</t>
  </si>
  <si>
    <t>PCI             Diferencial</t>
  </si>
  <si>
    <t>K1</t>
  </si>
  <si>
    <t>K2</t>
  </si>
  <si>
    <t>AST CÓRNEA</t>
  </si>
  <si>
    <t>LC FINAL</t>
  </si>
  <si>
    <t>instruçoes de uso</t>
  </si>
  <si>
    <r>
      <rPr>
        <b/>
        <sz val="11"/>
        <color theme="1"/>
        <rFont val="Calibri"/>
        <family val="2"/>
        <scheme val="minor"/>
      </rPr>
      <t>PCI</t>
    </r>
    <r>
      <rPr>
        <sz val="11"/>
        <color theme="1"/>
        <rFont val="Calibri"/>
        <family val="2"/>
        <scheme val="minor"/>
      </rPr>
      <t>: poder cilindrico induzido</t>
    </r>
  </si>
  <si>
    <r>
      <rPr>
        <b/>
        <sz val="11"/>
        <color theme="1"/>
        <rFont val="Calibri"/>
        <family val="2"/>
        <scheme val="minor"/>
      </rPr>
      <t>CB Flat:</t>
    </r>
    <r>
      <rPr>
        <sz val="11"/>
        <color theme="1"/>
        <rFont val="Calibri"/>
        <family val="2"/>
        <scheme val="minor"/>
      </rPr>
      <t xml:space="preserve"> curva base mais plna</t>
    </r>
  </si>
  <si>
    <r>
      <rPr>
        <b/>
        <sz val="11"/>
        <color theme="1"/>
        <rFont val="Calibri"/>
        <family val="2"/>
        <scheme val="minor"/>
      </rPr>
      <t>CB Steep:</t>
    </r>
    <r>
      <rPr>
        <sz val="11"/>
        <color theme="1"/>
        <rFont val="Calibri"/>
        <family val="2"/>
        <scheme val="minor"/>
      </rPr>
      <t>curva base mais íngreme</t>
    </r>
  </si>
  <si>
    <r>
      <rPr>
        <b/>
        <sz val="11"/>
        <color theme="1"/>
        <rFont val="Calibri"/>
        <family val="2"/>
        <scheme val="minor"/>
      </rPr>
      <t>K1:</t>
    </r>
    <r>
      <rPr>
        <sz val="11"/>
        <color theme="1"/>
        <rFont val="Calibri"/>
        <family val="2"/>
        <scheme val="minor"/>
      </rPr>
      <t xml:space="preserve"> curva corneana mais plana</t>
    </r>
  </si>
  <si>
    <r>
      <rPr>
        <b/>
        <sz val="11"/>
        <color theme="1"/>
        <rFont val="Calibri"/>
        <family val="2"/>
        <scheme val="minor"/>
      </rPr>
      <t>K2</t>
    </r>
    <r>
      <rPr>
        <sz val="11"/>
        <color theme="1"/>
        <rFont val="Calibri"/>
        <family val="2"/>
        <scheme val="minor"/>
      </rPr>
      <t>: curva corneana mais íngreme</t>
    </r>
  </si>
  <si>
    <t xml:space="preserve"> &gt; preencha os dados da topografia, astigmatismo refracional (módulo), e curvaturas das lentes para obter os astigmatismos teóricos  induzido e corrigido como descrito abaixo</t>
  </si>
  <si>
    <t xml:space="preserve"> &gt; nesta etapa voce pode colocar os dados das curvas da lente em "lente modificada" e saber o quanto irá alterar o resultado final</t>
  </si>
  <si>
    <t xml:space="preserve">      &gt; Devido à diferença no índice de refração entre a córnea e a lágrima, quando colocamos uma lente de contato com curva base tórica haverá a indução de cilindro negativo com o mesmo eixo do meridiano da curva base mais plana.                                </t>
  </si>
  <si>
    <t xml:space="preserve">      &gt; Geralmente a córnea apresenta cerca de 0.5 dioptrias de toricidade na sua face posterior, que frequentemente contrabalança com a indução de cilindro quando no mesmo meridiano.                                                      </t>
  </si>
  <si>
    <t xml:space="preserve">      &gt; Esta condição é frequente e nestes casos, o  astigmatismo residual pode ficar clinicamente neutralizado. .</t>
  </si>
  <si>
    <t xml:space="preserve">      &gt; Quando o cilindro induzido ultrapassa o astigmatismo do meridiano corneano que está corrigindo, aparecerá um astigmatismo no meridiano perpendicular. </t>
  </si>
  <si>
    <t xml:space="preserve">      &gt; Para ajustar este efeito, você deve usar material de menor índice de refração ou reduzir a toricidade da lente de forma a reduzir o cilindro residual ou induzido na quantidade aproximada de sua sobrerefração. </t>
  </si>
  <si>
    <t xml:space="preserve">      &gt; Se o astigmatismo da sobre-refração estiver no mesmo eixo da refração você deve induzir mais astigmatismo, usando material de maior índice de refração ou curva base mais tórica</t>
  </si>
  <si>
    <t xml:space="preserve">      &gt; Para ajudar no raciocínio, tambem temos nas últimas colunas o cálculo teórico do astigmatismo que será corrigido com a lente de teste e com a lente final</t>
  </si>
  <si>
    <t>CURVATURAS</t>
  </si>
  <si>
    <t>DIFERENCIAL</t>
  </si>
  <si>
    <t>CORREÇÃO TEÓRICA TOTAL</t>
  </si>
  <si>
    <t>REFRACIONAL</t>
  </si>
  <si>
    <t>ASTIGMATISMO</t>
  </si>
  <si>
    <t>ASTIGMATISMO RESIDUAL TEÓRICO COM LENTE FINAL</t>
  </si>
  <si>
    <r>
      <rPr>
        <b/>
        <sz val="14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: índice de refração do material usado</t>
    </r>
  </si>
  <si>
    <t>ASTIGMATISMO RESIDUAL TEÓRICO COM LENTE DE TESTE</t>
  </si>
  <si>
    <t xml:space="preserve">   Calculadora do Astigmatismo corrigido por Lentes de Contato Tóricas Posteriores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</si>
</sst>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2" fontId="4" fillId="2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vertical="center"/>
    </xf>
    <xf numFmtId="2" fontId="6" fillId="4" borderId="1" xfId="0" applyNumberFormat="1" applyFont="1" applyFill="1" applyBorder="1" applyAlignment="1">
      <alignment vertical="center"/>
    </xf>
    <xf numFmtId="164" fontId="6" fillId="4" borderId="1" xfId="0" applyNumberFormat="1" applyFont="1" applyFill="1" applyBorder="1" applyAlignment="1">
      <alignment vertical="center"/>
    </xf>
    <xf numFmtId="165" fontId="6" fillId="4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5" borderId="1" xfId="0" applyFill="1" applyBorder="1"/>
    <xf numFmtId="0" fontId="4" fillId="7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vertical="center"/>
    </xf>
    <xf numFmtId="164" fontId="11" fillId="4" borderId="1" xfId="0" applyNumberFormat="1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0" fillId="7" borderId="0" xfId="0" applyFill="1"/>
    <xf numFmtId="0" fontId="6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/>
    </xf>
    <xf numFmtId="0" fontId="7" fillId="7" borderId="1" xfId="0" applyFont="1" applyFill="1" applyBorder="1" applyAlignment="1">
      <alignment horizontal="left" vertical="center"/>
    </xf>
    <xf numFmtId="0" fontId="8" fillId="5" borderId="1" xfId="0" applyFont="1" applyFill="1" applyBorder="1"/>
    <xf numFmtId="0" fontId="5" fillId="0" borderId="0" xfId="0" applyFont="1" applyBorder="1" applyAlignment="1">
      <alignment horizontal="center" vertical="center"/>
    </xf>
    <xf numFmtId="0" fontId="0" fillId="0" borderId="0" xfId="0" applyAlignment="1"/>
    <xf numFmtId="49" fontId="0" fillId="0" borderId="0" xfId="0" applyNumberFormat="1"/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5" fillId="7" borderId="1" xfId="0" applyFont="1" applyFill="1" applyBorder="1" applyAlignment="1">
      <alignment horizontal="center" vertical="center"/>
    </xf>
    <xf numFmtId="0" fontId="8" fillId="6" borderId="1" xfId="0" applyFont="1" applyFill="1" applyBorder="1"/>
    <xf numFmtId="164" fontId="0" fillId="3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9" fillId="7" borderId="1" xfId="0" applyNumberFormat="1" applyFont="1" applyFill="1" applyBorder="1"/>
    <xf numFmtId="164" fontId="13" fillId="7" borderId="1" xfId="0" applyNumberFormat="1" applyFont="1" applyFill="1" applyBorder="1"/>
    <xf numFmtId="0" fontId="8" fillId="7" borderId="1" xfId="0" applyFont="1" applyFill="1" applyBorder="1" applyAlignment="1">
      <alignment wrapText="1"/>
    </xf>
    <xf numFmtId="0" fontId="8" fillId="7" borderId="1" xfId="0" applyFont="1" applyFill="1" applyBorder="1"/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16" fillId="0" borderId="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8" fillId="7" borderId="3" xfId="0" applyFont="1" applyFill="1" applyBorder="1" applyAlignment="1">
      <alignment horizontal="left"/>
    </xf>
    <xf numFmtId="0" fontId="8" fillId="7" borderId="4" xfId="0" applyFont="1" applyFill="1" applyBorder="1" applyAlignment="1">
      <alignment horizontal="left"/>
    </xf>
    <xf numFmtId="0" fontId="6" fillId="7" borderId="5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</cellXfs>
  <cellStyles count="79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</xdr:colOff>
      <xdr:row>5</xdr:row>
      <xdr:rowOff>38100</xdr:rowOff>
    </xdr:from>
    <xdr:to>
      <xdr:col>4</xdr:col>
      <xdr:colOff>1148715</xdr:colOff>
      <xdr:row>6</xdr:row>
      <xdr:rowOff>704104</xdr:rowOff>
    </xdr:to>
    <xdr:pic>
      <xdr:nvPicPr>
        <xdr:cNvPr id="2" name="Picture 10" descr="Formula PCI.png">
          <a:extLst>
            <a:ext uri="{FF2B5EF4-FFF2-40B4-BE49-F238E27FC236}">
              <a16:creationId xmlns:a16="http://schemas.microsoft.com/office/drawing/2014/main" id="{B7C6D0E1-C599-4CBD-9876-62DE776CAF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" y="1543050"/>
          <a:ext cx="3528060" cy="8660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21496-2D9A-4ACE-BC04-1DAF4D1980C2}">
  <dimension ref="A1:R28"/>
  <sheetViews>
    <sheetView showGridLines="0" tabSelected="1" workbookViewId="0">
      <pane xSplit="5" ySplit="16" topLeftCell="F17" activePane="bottomRight" state="frozen"/>
      <selection pane="topRight" activeCell="F1" sqref="F1"/>
      <selection pane="bottomLeft" activeCell="A17" sqref="A17"/>
      <selection pane="bottomRight" activeCell="K1" sqref="K1"/>
    </sheetView>
  </sheetViews>
  <sheetFormatPr defaultRowHeight="15" x14ac:dyDescent="0.25"/>
  <cols>
    <col min="2" max="2" width="9.140625" customWidth="1"/>
    <col min="5" max="5" width="18.140625" customWidth="1"/>
    <col min="6" max="6" width="3.85546875" customWidth="1"/>
    <col min="7" max="7" width="29.140625" customWidth="1"/>
    <col min="8" max="8" width="13.7109375" bestFit="1" customWidth="1"/>
    <col min="9" max="9" width="9.140625" bestFit="1" customWidth="1"/>
    <col min="10" max="10" width="16.42578125" bestFit="1" customWidth="1"/>
    <col min="11" max="11" width="12.85546875" customWidth="1"/>
    <col min="12" max="12" width="14.42578125" customWidth="1"/>
    <col min="13" max="13" width="13.42578125" customWidth="1"/>
    <col min="14" max="14" width="14.7109375" customWidth="1"/>
    <col min="15" max="15" width="14.42578125" customWidth="1"/>
  </cols>
  <sheetData>
    <row r="1" spans="1:18" ht="56.45" customHeight="1" x14ac:dyDescent="0.25">
      <c r="A1" s="41" t="s">
        <v>43</v>
      </c>
      <c r="B1" s="42"/>
      <c r="C1" s="42"/>
      <c r="D1" s="42"/>
      <c r="E1" s="4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3" spans="1:18" ht="15.75" x14ac:dyDescent="0.25">
      <c r="F3" s="43" t="s">
        <v>18</v>
      </c>
      <c r="G3" s="44"/>
      <c r="H3" s="10" t="s">
        <v>35</v>
      </c>
      <c r="I3" s="11" t="s">
        <v>13</v>
      </c>
      <c r="J3" s="18" t="s">
        <v>14</v>
      </c>
      <c r="K3" s="18" t="s">
        <v>36</v>
      </c>
      <c r="L3" s="45" t="s">
        <v>37</v>
      </c>
      <c r="M3" s="46"/>
      <c r="N3" s="35" t="s">
        <v>39</v>
      </c>
      <c r="O3" s="17"/>
    </row>
    <row r="4" spans="1:18" ht="15.75" x14ac:dyDescent="0.25">
      <c r="F4" s="9" t="s">
        <v>16</v>
      </c>
      <c r="G4" s="9">
        <v>38.44</v>
      </c>
      <c r="H4" s="8" t="s">
        <v>3</v>
      </c>
      <c r="I4" s="1">
        <v>38</v>
      </c>
      <c r="J4" s="5">
        <v>38</v>
      </c>
      <c r="K4" s="5">
        <f>J4-I4</f>
        <v>0</v>
      </c>
      <c r="L4" s="21" t="s">
        <v>13</v>
      </c>
      <c r="M4" s="21" t="s">
        <v>19</v>
      </c>
      <c r="N4" s="35" t="s">
        <v>38</v>
      </c>
      <c r="O4" s="17"/>
    </row>
    <row r="5" spans="1:18" ht="15.75" x14ac:dyDescent="0.25">
      <c r="F5" s="9" t="s">
        <v>17</v>
      </c>
      <c r="G5" s="9">
        <v>40.700000000000003</v>
      </c>
      <c r="H5" s="8" t="s">
        <v>4</v>
      </c>
      <c r="I5" s="1">
        <v>41</v>
      </c>
      <c r="J5" s="5">
        <v>41</v>
      </c>
      <c r="K5" s="5">
        <f>J5-I5</f>
        <v>0</v>
      </c>
      <c r="L5" s="9"/>
      <c r="M5" s="9"/>
      <c r="N5" s="29">
        <v>3.5</v>
      </c>
      <c r="O5" s="17"/>
    </row>
    <row r="6" spans="1:18" ht="15.75" x14ac:dyDescent="0.25">
      <c r="F6" s="17"/>
      <c r="G6" s="9">
        <f>G5-G4</f>
        <v>2.2600000000000051</v>
      </c>
      <c r="H6" s="19"/>
      <c r="I6" s="19"/>
      <c r="J6" s="20"/>
      <c r="K6" s="20"/>
      <c r="L6" s="17"/>
      <c r="M6" s="17"/>
      <c r="N6" s="17"/>
      <c r="O6" s="17"/>
    </row>
    <row r="7" spans="1:18" ht="57.6" customHeight="1" x14ac:dyDescent="0.25">
      <c r="F7" s="17"/>
      <c r="G7" s="10" t="s">
        <v>2</v>
      </c>
      <c r="H7" s="28" t="s">
        <v>10</v>
      </c>
      <c r="I7" s="12" t="s">
        <v>11</v>
      </c>
      <c r="J7" s="13" t="s">
        <v>12</v>
      </c>
      <c r="K7" s="13" t="s">
        <v>15</v>
      </c>
      <c r="L7" s="35" t="s">
        <v>13</v>
      </c>
      <c r="M7" s="35" t="s">
        <v>19</v>
      </c>
      <c r="N7" s="34" t="s">
        <v>42</v>
      </c>
      <c r="O7" s="34" t="s">
        <v>40</v>
      </c>
    </row>
    <row r="8" spans="1:18" ht="15.75" x14ac:dyDescent="0.25">
      <c r="F8" s="17"/>
      <c r="G8" s="2" t="s">
        <v>0</v>
      </c>
      <c r="H8" s="2">
        <v>1.415</v>
      </c>
      <c r="I8" s="4">
        <f>(I5-I4)*(H8-1.336)/(H8-1)</f>
        <v>0.57108433734939723</v>
      </c>
      <c r="J8" s="6">
        <f>(J5-J4)*(H8-1.336)/(H8-1)</f>
        <v>0.57108433734939723</v>
      </c>
      <c r="K8" s="7">
        <f>J8-I8</f>
        <v>0</v>
      </c>
      <c r="L8" s="30">
        <f>((G6+I8)*(G6+I8)/1000)*12+(G6+I8)</f>
        <v>2.9272647996516237</v>
      </c>
      <c r="M8" s="31">
        <f>((J8+G6)*(J8+G6)/1000)*12+(J8+G6)</f>
        <v>2.9272647996516237</v>
      </c>
      <c r="N8" s="32">
        <f>L8-N5</f>
        <v>-0.57273520034837633</v>
      </c>
      <c r="O8" s="33">
        <f>M8-N5</f>
        <v>-0.57273520034837633</v>
      </c>
    </row>
    <row r="9" spans="1:18" ht="15.75" x14ac:dyDescent="0.25">
      <c r="A9" t="s">
        <v>21</v>
      </c>
      <c r="F9" s="17"/>
      <c r="G9" s="2" t="s">
        <v>5</v>
      </c>
      <c r="H9" s="2">
        <v>1.4330000000000001</v>
      </c>
      <c r="I9" s="4">
        <f>(I5-I4)*(H9-1.336)/(H9-1)</f>
        <v>0.67205542725173184</v>
      </c>
      <c r="J9" s="6">
        <f>(J5-J4)*(H9-1.336)/(H9-1)</f>
        <v>0.67205542725173184</v>
      </c>
      <c r="K9" s="7">
        <f t="shared" ref="K9:K14" si="0">J9-I9</f>
        <v>0</v>
      </c>
      <c r="L9" s="30">
        <f>((G6+I9)*(G6+I9)/1000)*12+(G6+I9)</f>
        <v>3.0352188155934536</v>
      </c>
      <c r="M9" s="31">
        <f>((J9+G6)*(J9+G6)/1000)*12+(J9+G6)</f>
        <v>3.0352188155934536</v>
      </c>
      <c r="N9" s="32">
        <f>L9-N5</f>
        <v>-0.46478118440654637</v>
      </c>
      <c r="O9" s="33">
        <f>M9-N5</f>
        <v>-0.46478118440654637</v>
      </c>
    </row>
    <row r="10" spans="1:18" ht="15.75" x14ac:dyDescent="0.25">
      <c r="A10" t="s">
        <v>22</v>
      </c>
      <c r="F10" s="17"/>
      <c r="G10" s="2" t="s">
        <v>6</v>
      </c>
      <c r="H10" s="2">
        <v>1.446</v>
      </c>
      <c r="I10" s="4">
        <f>(I5-I4)*(H10-1.336)/(H10-1)</f>
        <v>0.73991031390134454</v>
      </c>
      <c r="J10" s="6">
        <f>(J5-J4)*(H10-1.336)/(H10-1)</f>
        <v>0.73991031390134454</v>
      </c>
      <c r="K10" s="7">
        <f t="shared" si="0"/>
        <v>0</v>
      </c>
      <c r="L10" s="30">
        <f>((G6+I10)*(G6+I10)/1000)*12+(G6+I10)</f>
        <v>3.10790385659877</v>
      </c>
      <c r="M10" s="31">
        <f>((J10+G6)*(J10+G6)/1000)*12+(J10+G6)</f>
        <v>3.10790385659877</v>
      </c>
      <c r="N10" s="32">
        <f>L10-N5</f>
        <v>-0.39209614340123</v>
      </c>
      <c r="O10" s="33">
        <f>M10-N5</f>
        <v>-0.39209614340123</v>
      </c>
    </row>
    <row r="11" spans="1:18" ht="15.75" x14ac:dyDescent="0.25">
      <c r="A11" t="s">
        <v>23</v>
      </c>
      <c r="F11" s="17"/>
      <c r="G11" s="16" t="s">
        <v>7</v>
      </c>
      <c r="H11" s="16">
        <v>1.4530000000000001</v>
      </c>
      <c r="I11" s="14">
        <f>(I5-I4)*(H11-1.336)/(H11-1)</f>
        <v>0.77483443708609256</v>
      </c>
      <c r="J11" s="15">
        <f>(J5-J4)*(H11-1.336)/(H11-1)</f>
        <v>0.77483443708609256</v>
      </c>
      <c r="K11" s="7">
        <f t="shared" si="0"/>
        <v>0</v>
      </c>
      <c r="L11" s="30">
        <f>((G6+I11)*(G6+I11)/1000)*12+(G6+I11)</f>
        <v>3.1453570778123821</v>
      </c>
      <c r="M11" s="31">
        <f>((J11+G6)*(J11+G6)/1000)*12+(J11+G6)</f>
        <v>3.1453570778123821</v>
      </c>
      <c r="N11" s="32">
        <f>L11-N5</f>
        <v>-0.35464292218761795</v>
      </c>
      <c r="O11" s="33">
        <f>M11-N5</f>
        <v>-0.35464292218761795</v>
      </c>
    </row>
    <row r="12" spans="1:18" ht="15.75" x14ac:dyDescent="0.25">
      <c r="A12" t="s">
        <v>24</v>
      </c>
      <c r="F12" s="17"/>
      <c r="G12" s="2" t="s">
        <v>8</v>
      </c>
      <c r="H12" s="2">
        <v>1.4530000000000001</v>
      </c>
      <c r="I12" s="4">
        <f>(I5-I4)*(H12-1.336)/(H12-1)</f>
        <v>0.77483443708609256</v>
      </c>
      <c r="J12" s="6">
        <f>(J5-J4)*(H12-1.336)/(H12-1)</f>
        <v>0.77483443708609256</v>
      </c>
      <c r="K12" s="7">
        <f t="shared" si="0"/>
        <v>0</v>
      </c>
      <c r="L12" s="30">
        <f>((G6+I12)*(G6+I12)/1000)*12+(G6+I12)</f>
        <v>3.1453570778123821</v>
      </c>
      <c r="M12" s="31">
        <f>((J12+G6)*(J12+G6)/1000)*12+(J12+G6)</f>
        <v>3.1453570778123821</v>
      </c>
      <c r="N12" s="32">
        <f>L12-N5</f>
        <v>-0.35464292218761795</v>
      </c>
      <c r="O12" s="33">
        <f>M12-N5</f>
        <v>-0.35464292218761795</v>
      </c>
    </row>
    <row r="13" spans="1:18" ht="15.75" x14ac:dyDescent="0.25">
      <c r="A13" t="s">
        <v>25</v>
      </c>
      <c r="F13" s="17"/>
      <c r="G13" s="2" t="s">
        <v>9</v>
      </c>
      <c r="H13" s="2">
        <v>1.466</v>
      </c>
      <c r="I13" s="4">
        <f>(I5-I4)*(H13-1.336)/(H13-1)</f>
        <v>0.83690987124463456</v>
      </c>
      <c r="J13" s="6">
        <f>(J5-J4)*(H13-1.336)/(H13-1)</f>
        <v>0.83690987124463456</v>
      </c>
      <c r="K13" s="7">
        <f t="shared" si="0"/>
        <v>0</v>
      </c>
      <c r="L13" s="30">
        <f>((G6+I13)*(G6+I13)/1000)*12+(G6+I13)</f>
        <v>3.2120000802519897</v>
      </c>
      <c r="M13" s="31">
        <f>((J13+G6)*(J13+G6)/1000)*12+(J13+G6)</f>
        <v>3.2120000802519897</v>
      </c>
      <c r="N13" s="32">
        <f>L13-N5</f>
        <v>-0.28799991974801031</v>
      </c>
      <c r="O13" s="33">
        <f>M13-N5</f>
        <v>-0.28799991974801031</v>
      </c>
    </row>
    <row r="14" spans="1:18" ht="18.75" x14ac:dyDescent="0.3">
      <c r="A14" t="s">
        <v>41</v>
      </c>
      <c r="F14" s="17"/>
      <c r="G14" s="2" t="s">
        <v>1</v>
      </c>
      <c r="H14" s="3">
        <v>1.49</v>
      </c>
      <c r="I14" s="4">
        <f>(I5-I4)*(H14-1.336)/(H14-1)</f>
        <v>0.94285714285714239</v>
      </c>
      <c r="J14" s="6">
        <f>(J5-J4)*(H14-1.336)/(H14-1)</f>
        <v>0.94285714285714239</v>
      </c>
      <c r="K14" s="7">
        <f t="shared" si="0"/>
        <v>0</v>
      </c>
      <c r="L14" s="30">
        <f>((G6+I14)*(G6+I14)/1000)*12+(G6+I14)</f>
        <v>3.32595666938776</v>
      </c>
      <c r="M14" s="31">
        <f>((J14+G6)*(J14+G6)/1000)*12+(J14+G6)</f>
        <v>3.32595666938776</v>
      </c>
      <c r="N14" s="32">
        <f>L14-N5</f>
        <v>-0.17404333061223998</v>
      </c>
      <c r="O14" s="33">
        <f>M14-N5</f>
        <v>-0.17404333061223998</v>
      </c>
    </row>
    <row r="15" spans="1:18" x14ac:dyDescent="0.25"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8" x14ac:dyDescent="0.25"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8" spans="1:18" ht="18.75" x14ac:dyDescent="0.3">
      <c r="A18" s="36" t="s">
        <v>20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1:18" ht="18.75" x14ac:dyDescent="0.3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39" t="s">
        <v>26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8" s="24" customFormat="1" x14ac:dyDescent="0.25">
      <c r="A21" s="38" t="s">
        <v>28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18" x14ac:dyDescent="0.25">
      <c r="A22" s="39" t="s">
        <v>29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x14ac:dyDescent="0.25">
      <c r="A23" s="40" t="s">
        <v>30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</row>
    <row r="24" spans="1:18" x14ac:dyDescent="0.25">
      <c r="A24" s="39" t="s">
        <v>31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18" x14ac:dyDescent="0.25">
      <c r="A25" s="39" t="s">
        <v>32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23"/>
    </row>
    <row r="26" spans="1:18" x14ac:dyDescent="0.25">
      <c r="A26" s="39" t="s">
        <v>33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1:18" x14ac:dyDescent="0.25">
      <c r="A27" s="39" t="s">
        <v>27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27"/>
    </row>
    <row r="28" spans="1:18" x14ac:dyDescent="0.25">
      <c r="A28" s="39" t="s">
        <v>34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</row>
  </sheetData>
  <mergeCells count="13">
    <mergeCell ref="L3:M3"/>
    <mergeCell ref="A1:E1"/>
    <mergeCell ref="A24:R24"/>
    <mergeCell ref="A26:R26"/>
    <mergeCell ref="A28:Q28"/>
    <mergeCell ref="A25:Q25"/>
    <mergeCell ref="A27:Q27"/>
    <mergeCell ref="F3:G3"/>
    <mergeCell ref="A18:R18"/>
    <mergeCell ref="A21:R21"/>
    <mergeCell ref="A22:R22"/>
    <mergeCell ref="A23:R23"/>
    <mergeCell ref="A20:Q20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CALCULADORA LC TÕRICA POSTERIOR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Formentin</dc:creator>
  <cp:lastModifiedBy>Marketing</cp:lastModifiedBy>
  <dcterms:created xsi:type="dcterms:W3CDTF">2017-01-01T11:16:24Z</dcterms:created>
  <dcterms:modified xsi:type="dcterms:W3CDTF">2020-09-06T12:15:18Z</dcterms:modified>
</cp:coreProperties>
</file>